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Calculateur" sheetId="2" state="visible" r:id="rId2"/>
  </sheets>
  <definedNames/>
  <calcPr calcId="124519" fullCalcOnLoad="1"/>
</workbook>
</file>

<file path=xl/styles.xml><?xml version="1.0" encoding="utf-8"?>
<styleSheet xmlns="http://schemas.openxmlformats.org/spreadsheetml/2006/main">
  <numFmts count="2">
    <numFmt numFmtId="164" formatCode="#,##0&quot; €&quot;"/>
    <numFmt numFmtId="165" formatCode="#,##0.00&quot; €&quot;"/>
  </numFmts>
  <fonts count="10">
    <font>
      <name val="Calibri"/>
      <family val="2"/>
      <color theme="1"/>
      <sz val="11"/>
      <scheme val="minor"/>
    </font>
    <font>
      <name val="Arial"/>
      <b val="1"/>
      <color rgb="FF3F6B4F"/>
      <sz val="14"/>
    </font>
    <font>
      <name val="Arial"/>
      <sz val="10"/>
    </font>
    <font>
      <name val="Arial"/>
      <b val="1"/>
      <sz val="10"/>
    </font>
    <font>
      <name val="Arial"/>
      <color rgb="FF8A978E"/>
      <sz val="9"/>
    </font>
    <font>
      <name val="Arial"/>
      <b val="1"/>
      <color rgb="FFFFFFFF"/>
      <sz val="10"/>
    </font>
    <font>
      <name val="Arial"/>
      <sz val="11"/>
    </font>
    <font>
      <name val="Arial"/>
      <b val="1"/>
      <color rgb="FFFFFFFF"/>
      <sz val="9"/>
    </font>
    <font>
      <name val="Arial"/>
      <b val="1"/>
      <sz val="11"/>
    </font>
    <font>
      <name val="Arial"/>
      <b val="1"/>
      <color rgb="FF3F6B4F"/>
      <sz val="11"/>
    </font>
  </fonts>
  <fills count="5">
    <fill>
      <patternFill/>
    </fill>
    <fill>
      <patternFill patternType="gray125"/>
    </fill>
    <fill>
      <patternFill patternType="solid">
        <fgColor rgb="FF3F6B4F"/>
      </patternFill>
    </fill>
    <fill>
      <patternFill patternType="solid">
        <fgColor rgb="FFFFF6D6"/>
      </patternFill>
    </fill>
    <fill>
      <patternFill patternType="solid">
        <fgColor rgb="FFEFEFEF"/>
      </patternFill>
    </fill>
  </fills>
  <borders count="6">
    <border>
      <left/>
      <right/>
      <top/>
      <bottom/>
      <diagonal/>
    </border>
    <border>
      <left style="thin">
        <color rgb="FFBFBFBF"/>
      </left>
      <right style="thin">
        <color rgb="FFBFBFBF"/>
      </right>
      <top style="thin">
        <color rgb="FFBFBFBF"/>
      </top>
      <bottom style="thin">
        <color rgb="FFBFBFBF"/>
      </bottom>
    </border>
    <border>
      <left/>
      <right/>
      <top style="thin">
        <color rgb="FFBFBFBF"/>
      </top>
      <bottom/>
      <diagonal/>
    </border>
    <border>
      <left/>
      <right style="thin">
        <color rgb="FFBFBFBF"/>
      </right>
      <top style="thin">
        <color rgb="FFBFBFBF"/>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28">
    <xf numFmtId="0" fontId="0" fillId="0" borderId="0" pivotButton="0" quotePrefix="0" xfId="0"/>
    <xf numFmtId="0" fontId="1" fillId="0" borderId="0" applyAlignment="1" pivotButton="0" quotePrefix="0" xfId="0">
      <alignment vertical="top"/>
    </xf>
    <xf numFmtId="0" fontId="2" fillId="0" borderId="0" applyAlignment="1" pivotButton="0" quotePrefix="0" xfId="0">
      <alignment vertical="top" wrapText="1"/>
    </xf>
    <xf numFmtId="0" fontId="3" fillId="0" borderId="0" applyAlignment="1" pivotButton="0" quotePrefix="0" xfId="0">
      <alignment vertical="top"/>
    </xf>
    <xf numFmtId="0" fontId="4" fillId="0" borderId="0" applyAlignment="1" pivotButton="0" quotePrefix="0" xfId="0">
      <alignment vertical="top"/>
    </xf>
    <xf numFmtId="0" fontId="1" fillId="0" borderId="0" applyAlignment="1" pivotButton="0" quotePrefix="0" xfId="0">
      <alignment vertical="center"/>
    </xf>
    <xf numFmtId="0" fontId="5" fillId="2" borderId="0" applyAlignment="1" pivotButton="0" quotePrefix="0" xfId="0">
      <alignment vertical="center" wrapText="1"/>
    </xf>
    <xf numFmtId="0" fontId="2" fillId="0" borderId="0" applyAlignment="1" pivotButton="0" quotePrefix="0" xfId="0">
      <alignment vertical="center" wrapText="1"/>
    </xf>
    <xf numFmtId="1" fontId="6" fillId="3" borderId="1" applyAlignment="1" pivotButton="0" quotePrefix="0" xfId="0">
      <alignment vertical="center"/>
    </xf>
    <xf numFmtId="164" fontId="6" fillId="3" borderId="1" applyAlignment="1" pivotButton="0" quotePrefix="0" xfId="0">
      <alignment vertical="center"/>
    </xf>
    <xf numFmtId="9" fontId="6" fillId="3" borderId="1" applyAlignment="1" pivotButton="0" quotePrefix="0" xfId="0">
      <alignment vertical="center"/>
    </xf>
    <xf numFmtId="0" fontId="7" fillId="2" borderId="0" applyAlignment="1" pivotButton="0" quotePrefix="0" xfId="0">
      <alignment vertical="center" wrapText="1"/>
    </xf>
    <xf numFmtId="1" fontId="8" fillId="4" borderId="1" applyAlignment="1" pivotButton="0" quotePrefix="0" xfId="0">
      <alignment vertical="center"/>
    </xf>
    <xf numFmtId="0" fontId="6" fillId="4" borderId="1" applyAlignment="1" pivotButton="0" quotePrefix="0" xfId="0">
      <alignment vertical="center"/>
    </xf>
    <xf numFmtId="1" fontId="6" fillId="4" borderId="1" applyAlignment="1" pivotButton="0" quotePrefix="0" xfId="0">
      <alignment vertical="center"/>
    </xf>
    <xf numFmtId="0" fontId="2" fillId="0" borderId="0" applyAlignment="1" pivotButton="0" quotePrefix="0" xfId="0">
      <alignment vertical="center"/>
    </xf>
    <xf numFmtId="0" fontId="3" fillId="0" borderId="0" applyAlignment="1" pivotButton="0" quotePrefix="0" xfId="0">
      <alignment vertical="center"/>
    </xf>
    <xf numFmtId="164" fontId="9" fillId="4" borderId="1" applyAlignment="1" pivotButton="0" quotePrefix="0" xfId="0">
      <alignment vertical="center"/>
    </xf>
    <xf numFmtId="164" fontId="6" fillId="4" borderId="1" applyAlignment="1" pivotButton="0" quotePrefix="0" xfId="0">
      <alignment vertical="center"/>
    </xf>
    <xf numFmtId="0" fontId="9" fillId="4" borderId="1" applyAlignment="1" pivotButton="0" quotePrefix="0" xfId="0">
      <alignment vertical="center"/>
    </xf>
    <xf numFmtId="0" fontId="0" fillId="0" borderId="4" pivotButton="0" quotePrefix="0" xfId="0"/>
    <xf numFmtId="0" fontId="0" fillId="0" borderId="5" pivotButton="0" quotePrefix="0" xfId="0"/>
    <xf numFmtId="0" fontId="4" fillId="0" borderId="0" applyAlignment="1" pivotButton="0" quotePrefix="0" xfId="0">
      <alignment vertical="center" wrapText="1"/>
    </xf>
    <xf numFmtId="165" fontId="6" fillId="4" borderId="1" applyAlignment="1" pivotButton="0" quotePrefix="0" xfId="0">
      <alignment vertical="center"/>
    </xf>
    <xf numFmtId="165" fontId="9" fillId="4" borderId="1" applyAlignment="1" pivotButton="0" quotePrefix="0" xfId="0">
      <alignment vertical="center"/>
    </xf>
    <xf numFmtId="0" fontId="6" fillId="4" borderId="1" applyAlignment="1" pivotButton="0" quotePrefix="0" xfId="0">
      <alignment vertical="center" wrapText="1"/>
    </xf>
    <xf numFmtId="0" fontId="9" fillId="4" borderId="1" applyAlignment="1" pivotButton="0" quotePrefix="0" xfId="0">
      <alignment vertical="center" wrapText="1"/>
    </xf>
    <xf numFmtId="0" fontId="3" fillId="0"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2" customWidth="1" min="1" max="1"/>
  </cols>
  <sheetData>
    <row r="1">
      <c r="A1" s="1" t="inlineStr">
        <is>
          <t>Calculateur de moyenne triennale micro-BA : modèle Polen</t>
        </is>
      </c>
    </row>
    <row r="3">
      <c r="A3" s="2" t="inlineStr">
        <is>
          <t>Ce modèle applique les règles de l'article « Micro-BA 2026 : seuil, abattement, calcul » publié sur polen.bio. À partir de vos recettes encaissées hors taxes, il calcule votre moyenne triennale, vous situe par rapport au seuil de 129 200 € (années 2026 à 2028), estime votre bénéfice imposable au micro-BA et vous indique combien vous pouvez encore encaisser cette année sans sortir du régime l'an prochain.</t>
        </is>
      </c>
    </row>
    <row r="5">
      <c r="A5" s="3" t="inlineStr">
        <is>
          <t>Comment l'utiliser</t>
        </is>
      </c>
    </row>
    <row r="6">
      <c r="A6" s="2" t="inlineStr">
        <is>
          <t>1. Onglet « Calculateur », bloc « Vos données » : saisissez l'année d'imposition étudiée et l'année de début de votre activité agricole (l'année d'installation, même sans recette encaissée cette année-là). Les seuils et l'abattement sont pré-remplis avec les valeurs 2026 à 2028 : ne les modifiez qu'à la prochaine actualisation triennale.</t>
        </is>
      </c>
    </row>
    <row r="7">
      <c r="A7" s="2" t="inlineStr">
        <is>
          <t>2. Bloc « Recettes encaissées hors taxes » : les quatre années se numérotent seules à partir de l'année d'imposition. Saisissez pour chacune les sommes réellement encaissées pendant l'année civile (date du paiement, pas de la facture), hors ventes de matériel, subventions d'équipement et remboursements d'entraide. Laissez vide une année antérieure à votre installation : elle compte pour des recettes nulles dans le calcul du seuil.</t>
        </is>
      </c>
    </row>
    <row r="8">
      <c r="A8" s="2" t="inlineStr">
        <is>
          <t>3. Les résultats se calculent seuls, en trois blocs : le régime applicable pour l'année (moyenne des trois années précédentes, toujours divisée par trois), le bénéfice imposable si vous êtes au micro-BA (moyenne de l'année et des deux précédentes, abattement de 87 %, minimum 305 €), puis la projection pour l'année suivante. Les colonnes « Compte pour… » montrent quelles années entrent dans chaque moyenne.</t>
        </is>
      </c>
    </row>
    <row r="9">
      <c r="A9" s="2" t="inlineStr">
        <is>
          <t>4. Débuts d'activité : le seuil et le bénéfice ne se calculent pas de la même façon. Pour le régime applicable, la moyenne porte toujours sur les trois années précédentes et reste divisée par trois : une année sans activité compte pour des recettes nulles, si bien que le micro-BA s'applique de plein droit l'année de création (BOFiP BOI-BA-REG-10-10 § 20). Pour le bénéfice imposable, l'année de création retient les recettes de cette seule année, l'année suivante la moyenne des deux années, puis la moyenne triennale s'applique (BOFiP BOI-BA-BASE-15-10 § 30). Le calculateur ajuste automatiquement les périodes retenues.</t>
        </is>
      </c>
    </row>
    <row r="11">
      <c r="A11" s="3" t="inlineStr">
        <is>
          <t>Ce que ce modèle calcule, et ce qu'il ne calcule pas</t>
        </is>
      </c>
    </row>
    <row r="12">
      <c r="A12" s="2" t="inlineStr">
        <is>
          <t>Les montants pré-remplis 2024, 2025 et 2026 (46 000 €, 54 500 €, 61 000 €) reproduisent l'exemple 1 de l'article : bénéfice imposable 2026 de 6 998 €. Le montant 2023 (40 000 €) est une valeur d'illustration ajoutée pour que le bloc « régime applicable » s'affiche. Remplacez toutes ces valeurs par les vôtres.</t>
        </is>
      </c>
    </row>
    <row r="13">
      <c r="A13" s="2" t="inlineStr">
        <is>
          <t>Le calculateur vise l'exploitant individuel. Il ne traite pas les GAEC (seuil multiplié par le nombre d'associés, règle des 60 %), les plus-values professionnelles, l'option volontaire pour le réel ni votre situation de TVA, qui obéit à des règles distinctes. Le bénéfice obtenu s'ajoute aux autres revenus du foyer et sert aussi d'assiette aux cotisations MSA.</t>
        </is>
      </c>
    </row>
    <row r="15">
      <c r="A15" s="4" t="inlineStr">
        <is>
          <t>Modèle proposé par polen.bio, compatible Excel, LibreOffice et Google Sheets. Il ne remplace pas un conseil fiscal personnalisé.</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52" customWidth="1" min="1" max="1"/>
    <col width="22" customWidth="1" min="2" max="2"/>
    <col width="22" customWidth="1" min="3" max="3"/>
    <col width="24" customWidth="1" min="4" max="4"/>
    <col width="24" customWidth="1" min="5" max="5"/>
  </cols>
  <sheetData>
    <row r="1">
      <c r="A1" s="5" t="inlineStr">
        <is>
          <t>Calculateur de moyenne triennale micro-BA</t>
        </is>
      </c>
    </row>
    <row r="3">
      <c r="A3" s="6" t="inlineStr">
        <is>
          <t>Vos données (à saisir)</t>
        </is>
      </c>
      <c r="B3" s="6" t="n"/>
      <c r="C3" s="6" t="n"/>
      <c r="D3" s="6" t="n"/>
      <c r="E3" s="6" t="n"/>
    </row>
    <row r="4">
      <c r="A4" s="7" t="inlineStr">
        <is>
          <t>Année d'imposition étudiée</t>
        </is>
      </c>
      <c r="B4" s="8" t="n">
        <v>2026</v>
      </c>
    </row>
    <row r="5">
      <c r="A5" s="7" t="inlineStr">
        <is>
          <t>Année de début de l'activité agricole</t>
        </is>
      </c>
      <c r="B5" s="8" t="n">
        <v>2015</v>
      </c>
    </row>
    <row r="6">
      <c r="A6" s="7" t="inlineStr">
        <is>
          <t>Seuil du micro-BA : moyenne des recettes HT (2026 à 2028)</t>
        </is>
      </c>
      <c r="B6" s="9" t="n">
        <v>129200</v>
      </c>
    </row>
    <row r="7">
      <c r="A7" s="7" t="inlineStr">
        <is>
          <t>Seuil du réel normal : moyenne des recettes HT (2026 à 2028)</t>
        </is>
      </c>
      <c r="B7" s="9" t="n">
        <v>421000</v>
      </c>
    </row>
    <row r="8">
      <c r="A8" s="7" t="inlineStr">
        <is>
          <t>Abattement forfaitaire du micro-BA</t>
        </is>
      </c>
      <c r="B8" s="10" t="n">
        <v>0.87</v>
      </c>
    </row>
    <row r="9">
      <c r="A9" s="7" t="inlineStr">
        <is>
          <t>Abattement minimum</t>
        </is>
      </c>
      <c r="B9" s="9" t="n">
        <v>305</v>
      </c>
    </row>
    <row r="11">
      <c r="A11" s="6" t="inlineStr">
        <is>
          <t>Recettes encaissées hors taxes (à saisir)</t>
        </is>
      </c>
      <c r="B11" s="6" t="n"/>
      <c r="C11" s="6" t="n"/>
      <c r="D11" s="6" t="n"/>
      <c r="E11" s="6" t="n"/>
    </row>
    <row r="12" ht="30" customHeight="1">
      <c r="A12" s="11" t="inlineStr">
        <is>
          <t>Année</t>
        </is>
      </c>
      <c r="B12" s="11" t="inlineStr">
        <is>
          <t>Recettes encaissées HT (€)</t>
        </is>
      </c>
      <c r="C12" s="11" t="inlineStr">
        <is>
          <t>Rang de l'année</t>
        </is>
      </c>
      <c r="D12" s="11" t="inlineStr">
        <is>
          <t>Compte pour le régime de l'année étudiée</t>
        </is>
      </c>
      <c r="E12" s="11" t="inlineStr">
        <is>
          <t>Compte pour le bénéfice imposable</t>
        </is>
      </c>
    </row>
    <row r="13">
      <c r="A13" s="12">
        <f>$B$4-3</f>
        <v/>
      </c>
      <c r="B13" s="9" t="n">
        <v>40000</v>
      </c>
      <c r="C13" s="13">
        <f>IF(A13&lt;$B$5,"Avant installation",IF(A13=$B$5,"Année de création",(A13-$B$5+1)&amp;"e année"))</f>
        <v/>
      </c>
      <c r="D13" s="13">
        <f>IF(AND(A13&gt;=$B$20,A13&lt;=$C$20),IF(A13&lt;$B$5,"Oui, pour 0 €","Oui"),"")</f>
        <v/>
      </c>
      <c r="E13" s="13">
        <f>IF(AND(A13&gt;=$B$29,A13&lt;=$C$29),"Oui","")</f>
        <v/>
      </c>
    </row>
    <row r="14">
      <c r="A14" s="12">
        <f>$B$4-2</f>
        <v/>
      </c>
      <c r="B14" s="9" t="n">
        <v>46000</v>
      </c>
      <c r="C14" s="13">
        <f>IF(A14&lt;$B$5,"Avant installation",IF(A14=$B$5,"Année de création",(A14-$B$5+1)&amp;"e année"))</f>
        <v/>
      </c>
      <c r="D14" s="13">
        <f>IF(AND(A14&gt;=$B$20,A14&lt;=$C$20),IF(A14&lt;$B$5,"Oui, pour 0 €","Oui"),"")</f>
        <v/>
      </c>
      <c r="E14" s="13">
        <f>IF(AND(A14&gt;=$B$29,A14&lt;=$C$29),"Oui","")</f>
        <v/>
      </c>
    </row>
    <row r="15">
      <c r="A15" s="12">
        <f>$B$4-1</f>
        <v/>
      </c>
      <c r="B15" s="9" t="n">
        <v>54500</v>
      </c>
      <c r="C15" s="13">
        <f>IF(A15&lt;$B$5,"Avant installation",IF(A15=$B$5,"Année de création",(A15-$B$5+1)&amp;"e année"))</f>
        <v/>
      </c>
      <c r="D15" s="13">
        <f>IF(AND(A15&gt;=$B$20,A15&lt;=$C$20),IF(A15&lt;$B$5,"Oui, pour 0 €","Oui"),"")</f>
        <v/>
      </c>
      <c r="E15" s="13">
        <f>IF(AND(A15&gt;=$B$29,A15&lt;=$C$29),"Oui","")</f>
        <v/>
      </c>
    </row>
    <row r="16">
      <c r="A16" s="12">
        <f>$B$4-0</f>
        <v/>
      </c>
      <c r="B16" s="9" t="n">
        <v>61000</v>
      </c>
      <c r="C16" s="13">
        <f>IF(A16&lt;$B$5,"Avant installation",IF(A16=$B$5,"Année de création",(A16-$B$5+1)&amp;"e année"))</f>
        <v/>
      </c>
      <c r="D16" s="13">
        <f>IF(AND(A16&gt;=$B$20,A16&lt;=$C$20),IF(A16&lt;$B$5,"Oui, pour 0 €","Oui"),"")</f>
        <v/>
      </c>
      <c r="E16" s="13">
        <f>IF(AND(A16&gt;=$B$29,A16&lt;=$C$29),"Oui","")</f>
        <v/>
      </c>
    </row>
    <row r="18">
      <c r="A18" s="6" t="inlineStr">
        <is>
          <t>1. Régime d'imposition de l'année étudiée</t>
        </is>
      </c>
      <c r="B18" s="6" t="n"/>
      <c r="C18" s="6" t="n"/>
      <c r="D18" s="6" t="n"/>
      <c r="E18" s="6" t="n"/>
    </row>
    <row r="19" ht="30" customHeight="1">
      <c r="A19" s="7" t="inlineStr">
        <is>
          <t>Contrôle de saisie</t>
        </is>
      </c>
      <c r="B19" s="13">
        <f>IF(OR($B$4="",$B$5=""),"Saisissez les deux années",IF($B$4&lt;$B$5,"L'année étudiée précède l'installation","OK"))</f>
        <v/>
      </c>
    </row>
    <row r="20" ht="30" customHeight="1">
      <c r="A20" s="7" t="inlineStr">
        <is>
          <t>Période de référence : les trois années précédentes (première et dernière année)</t>
        </is>
      </c>
      <c r="B20" s="14">
        <f>$B$4-3</f>
        <v/>
      </c>
      <c r="C20" s="14">
        <f>$B$4-1</f>
        <v/>
      </c>
    </row>
    <row r="21">
      <c r="A21" s="15" t="inlineStr">
        <is>
          <t>Nombre d'années retenues (toujours trois)</t>
        </is>
      </c>
      <c r="B21" s="14">
        <f>C20-B20+1</f>
        <v/>
      </c>
    </row>
    <row r="22" ht="30" customHeight="1">
      <c r="A22" s="7" t="inlineStr">
        <is>
          <t>Années d'activité de la période sans recettes saisies</t>
        </is>
      </c>
      <c r="B22" s="14">
        <f>SUMPRODUCT(($A$13:$A$16&gt;=B20)*($A$13:$A$16&lt;=C20)*($A$13:$A$16&gt;=$B$5)*($B$13:$B$16=""))</f>
        <v/>
      </c>
    </row>
    <row r="23">
      <c r="A23" s="16" t="inlineStr">
        <is>
          <t>Moyenne des recettes HT sur la période</t>
        </is>
      </c>
      <c r="B23" s="17">
        <f>IF(OR(B19&lt;&gt;"OK",B22&gt;0),"",SUMPRODUCT(($A$13:$A$16&gt;=B20)*($A$13:$A$16&lt;=C20)*($A$13:$A$16&gt;=$B$5),$B$13:$B$16)/B21)</f>
        <v/>
      </c>
    </row>
    <row r="24" ht="30" customHeight="1">
      <c r="A24" s="7" t="inlineStr">
        <is>
          <t>Marge restante sous le seuil du micro-BA (négatif = dépassement)</t>
        </is>
      </c>
      <c r="B24" s="18">
        <f>IF(B23="","",$B$6-B23)</f>
        <v/>
      </c>
    </row>
    <row r="25">
      <c r="A25" s="16" t="inlineStr">
        <is>
          <t>Régime applicable pour l'année étudiée</t>
        </is>
      </c>
      <c r="B25" s="19">
        <f>IF(B19&lt;&gt;"OK",B19,IF(B22&gt;0,"Complétez les recettes de la période",IF(B23&lt;=$B$6,"Micro-BA",IF(B23&lt;=$B$7,"Réel simplifié","Réel normal"))))</f>
        <v/>
      </c>
      <c r="C25" s="20" t="n"/>
      <c r="D25" s="20" t="n"/>
      <c r="E25" s="21" t="n"/>
    </row>
    <row r="27">
      <c r="A27" s="6" t="inlineStr">
        <is>
          <t>2. Bénéfice imposable au micro-BA de l'année étudiée</t>
        </is>
      </c>
      <c r="B27" s="6" t="n"/>
      <c r="C27" s="6" t="n"/>
      <c r="D27" s="6" t="n"/>
      <c r="E27" s="6" t="n"/>
    </row>
    <row r="28">
      <c r="A28" s="22" t="inlineStr">
        <is>
          <t>Recettes retenues : l'année étudiée et les deux précédentes</t>
        </is>
      </c>
    </row>
    <row r="29">
      <c r="A29" s="7" t="inlineStr">
        <is>
          <t>Période de calcul (première et dernière année)</t>
        </is>
      </c>
      <c r="B29" s="14">
        <f>MAX($B$5,$B$4-2)</f>
        <v/>
      </c>
      <c r="C29" s="14">
        <f>$B$4</f>
        <v/>
      </c>
    </row>
    <row r="30">
      <c r="A30" s="15" t="inlineStr">
        <is>
          <t>Nombre d'années retenues</t>
        </is>
      </c>
      <c r="B30" s="14">
        <f>C29-B29+1</f>
        <v/>
      </c>
    </row>
    <row r="31">
      <c r="A31" s="7" t="inlineStr">
        <is>
          <t>Années de la période sans recettes saisies</t>
        </is>
      </c>
      <c r="B31" s="14">
        <f>SUMPRODUCT(($A$13:$A$16&gt;=B29)*($A$13:$A$16&lt;=C29)*($B$13:$B$16=""))</f>
        <v/>
      </c>
    </row>
    <row r="32">
      <c r="A32" s="15" t="inlineStr">
        <is>
          <t>Moyenne des recettes HT sur la période</t>
        </is>
      </c>
      <c r="B32" s="23">
        <f>IF(OR(B19&lt;&gt;"OK",B31&gt;0),"",SUMPRODUCT(($A$13:$A$16&gt;=B29)*($A$13:$A$16&lt;=C29),$B$13:$B$16)/B30)</f>
        <v/>
      </c>
    </row>
    <row r="33" ht="30" customHeight="1">
      <c r="A33" s="7" t="inlineStr">
        <is>
          <t>Abattement (87 %, minimum 305 €, dans la limite de la moyenne)</t>
        </is>
      </c>
      <c r="B33" s="23">
        <f>IF(B32="","",MIN(B32,MAX(B32*$B$8,$B$9)))</f>
        <v/>
      </c>
    </row>
    <row r="34">
      <c r="A34" s="16" t="inlineStr">
        <is>
          <t>Bénéfice imposable</t>
        </is>
      </c>
      <c r="B34" s="24">
        <f>IF(OR(B32="",B25="Réel simplifié",B25="Réel normal"),"",B32-B33)</f>
        <v/>
      </c>
    </row>
    <row r="35" ht="42" customHeight="1">
      <c r="A35" s="15" t="inlineStr">
        <is>
          <t>Remarque</t>
        </is>
      </c>
      <c r="B35" s="25">
        <f>IF(B25="Micro-BA","Montant à ajouter aux autres revenus du foyer ; il sert aussi d'assiette aux cotisations MSA.",IF(OR(B25="Réel simplifié",B25="Réel normal"),"Au régime réel, le bénéfice est égal aux recettes moins les charges réelles : ce calcul ne s'applique pas.",""))</f>
        <v/>
      </c>
      <c r="C35" s="20" t="n"/>
      <c r="D35" s="20" t="n"/>
      <c r="E35" s="21" t="n"/>
    </row>
    <row r="37">
      <c r="A37" s="6" t="inlineStr">
        <is>
          <t>3. Anticiper l'année suivante</t>
        </is>
      </c>
      <c r="B37" s="6" t="n"/>
      <c r="C37" s="6" t="n"/>
      <c r="D37" s="6" t="n"/>
      <c r="E37" s="6" t="n"/>
    </row>
    <row r="38" ht="30" customHeight="1">
      <c r="A38" s="7" t="inlineStr">
        <is>
          <t>Période de référence du régime de l'année suivante</t>
        </is>
      </c>
      <c r="B38" s="14">
        <f>$B$4-2</f>
        <v/>
      </c>
      <c r="C38" s="14">
        <f>$B$4</f>
        <v/>
      </c>
    </row>
    <row r="39">
      <c r="A39" s="7" t="inlineStr">
        <is>
          <t>Moyenne projetée avec les recettes saisies</t>
        </is>
      </c>
      <c r="B39" s="18">
        <f>IF(OR(B19&lt;&gt;"OK",B31&gt;0),"",SUMPRODUCT(($A$13:$A$16&gt;=B38)*($A$13:$A$16&lt;=C38)*($A$13:$A$16&gt;=$B$5),$B$13:$B$16)/(C38-B38+1))</f>
        <v/>
      </c>
    </row>
    <row r="40" ht="30" customHeight="1">
      <c r="A40" s="16" t="inlineStr">
        <is>
          <t>Régime prévisible l'année suivante</t>
        </is>
      </c>
      <c r="B40" s="26">
        <f>IF(B19&lt;&gt;"OK",B19,IF(B39="","Complétez les recettes de la période",IF(B39&lt;=$B$6,"Micro-BA",IF(B39&lt;=$B$7,"Réel simplifié","Réel normal"))))</f>
        <v/>
      </c>
      <c r="C40" s="20" t="n"/>
      <c r="D40" s="20" t="n"/>
      <c r="E40" s="21" t="n"/>
    </row>
    <row r="41" ht="30" customHeight="1">
      <c r="A41" s="27" t="inlineStr">
        <is>
          <t>Recettes maximales encaissables l'année étudiée pour rester au micro-BA l'année suivante</t>
        </is>
      </c>
      <c r="B41" s="17">
        <f>IF(B19&lt;&gt;"OK","",MAX(0,(C38-B38+1)*$B$6-SUMPRODUCT(($A$13:$A$16&gt;=B38)*($A$13:$A$16&lt;$B$4)*($A$13:$A$16&gt;=$B$5),$B$13:$B$16)))</f>
        <v/>
      </c>
    </row>
    <row r="42" ht="30" customHeight="1">
      <c r="A42" s="7" t="inlineStr">
        <is>
          <t>Encore encaissable par rapport aux recettes déjà saisies pour l'année étudiée (négatif = dépassement)</t>
        </is>
      </c>
      <c r="B42" s="18">
        <f>IF(OR(B41="",$B$16=""),"",B41-$B$16)</f>
        <v/>
      </c>
    </row>
    <row r="44" ht="30" customHeight="1">
      <c r="A44" s="22" t="inlineStr">
        <is>
          <t>Sources : seuils 2026 à 2028 du barème BOFiP BOI-BAREME-000044 ; débuts d'activité : BOFiP BOI-BA-REG-10-10 § 20 (seuil) et BOI-BA-BASE-15-10 § 30 (bénéfice) ; règles détaillées dans « Micro-BA 2026 : seuil, abattement, calcul » sur polen.bio/blog. Outil indicatif, ne remplace pas un conseil fiscal.</t>
        </is>
      </c>
    </row>
  </sheetData>
  <mergeCells count="4">
    <mergeCell ref="A44:E44"/>
    <mergeCell ref="B40:E40"/>
    <mergeCell ref="B25:E25"/>
    <mergeCell ref="B35:E35"/>
  </mergeCells>
  <dataValidations count="2">
    <dataValidation sqref="B4 B5" showDropDown="0" showInputMessage="0" showErrorMessage="1" allowBlank="0" errorTitle="Année" error="Saisissez une année sur 4 chiffres." type="whole" operator="between">
      <formula1>1990</formula1>
      <formula2>2100</formula2>
    </dataValidation>
    <dataValidation sqref="B13:B16" showDropDown="0" showInputMessage="0" showErrorMessage="1" allowBlank="1" error="Montant positif attendu." type="decimal" operator="greaterThanOrEqual">
      <formula1>0</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2026-09-17T04:45:29Z</dcterms:created>
  <dcterms:modified xsi:type="dcterms:W3CDTF">2026-10-13T02:05:57Z</dcterms:modified>
</cp:coreProperties>
</file>